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1160046cab3bdda/Golf/Handicapberegner/"/>
    </mc:Choice>
  </mc:AlternateContent>
  <xr:revisionPtr revIDLastSave="37" documentId="8_{15B4CABE-5C05-4287-987B-C034BBF5AF4E}" xr6:coauthVersionLast="47" xr6:coauthVersionMax="47" xr10:uidLastSave="{49DACF55-07BD-44DE-BBFC-735E87B91694}"/>
  <bookViews>
    <workbookView xWindow="0" yWindow="0" windowWidth="51600" windowHeight="20880" firstSheet="1" activeTab="1" xr2:uid="{92EE2799-5EEA-415A-BCD7-0DA0940CE6D7}"/>
  </bookViews>
  <sheets>
    <sheet name="Regler" sheetId="4" state="hidden" r:id="rId1"/>
    <sheet name="Løbende Hulspil" sheetId="1" r:id="rId2"/>
    <sheet name="Parmatch" sheetId="3" r:id="rId3"/>
    <sheet name="Handicap" sheetId="5" state="hidden" r:id="rId4"/>
    <sheet name="Data" sheetId="2" state="hidden" r:id="rId5"/>
  </sheets>
  <definedNames>
    <definedName name="række">Data!$G$2:$G$3</definedName>
    <definedName name="tees">Data!$H$2:$H$5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5" l="1" a="1"/>
  <c r="B9" i="5" s="1"/>
  <c r="G10" i="5" a="1"/>
  <c r="G10" i="5" s="1"/>
  <c r="G9" i="5" a="1"/>
  <c r="G9" i="5" s="1"/>
  <c r="H9" i="5" a="1"/>
  <c r="H9" i="5" s="1"/>
  <c r="H10" i="5" a="1"/>
  <c r="H10" i="5" s="1"/>
  <c r="F10" i="5" a="1"/>
  <c r="F10" i="5" s="1"/>
  <c r="F9" i="5" a="1"/>
  <c r="F9" i="5" s="1"/>
  <c r="I10" i="5" a="1"/>
  <c r="I10" i="5" s="1"/>
  <c r="I9" i="5" a="1"/>
  <c r="I9" i="5" s="1"/>
  <c r="C10" i="5" a="1"/>
  <c r="C10" i="5" s="1"/>
  <c r="C9" i="5" a="1"/>
  <c r="C9" i="5" s="1"/>
  <c r="C11" i="5" s="1"/>
  <c r="C12" i="5" s="1"/>
  <c r="B10" i="5" a="1"/>
  <c r="B10" i="5" s="1"/>
  <c r="E49" i="3"/>
  <c r="D49" i="3"/>
  <c r="C49" i="3"/>
  <c r="B49" i="3"/>
  <c r="E39" i="3"/>
  <c r="D39" i="3"/>
  <c r="C29" i="3"/>
  <c r="E29" i="3"/>
  <c r="E19" i="3"/>
  <c r="C39" i="3"/>
  <c r="B39" i="3"/>
  <c r="D29" i="3"/>
  <c r="B29" i="3"/>
  <c r="B19" i="3"/>
  <c r="C19" i="3"/>
  <c r="D19" i="3"/>
  <c r="E9" i="3"/>
  <c r="D9" i="3"/>
  <c r="C9" i="3"/>
  <c r="B9" i="3"/>
  <c r="C27" i="1"/>
  <c r="B27" i="1"/>
  <c r="C18" i="1"/>
  <c r="B18" i="1"/>
  <c r="C9" i="1"/>
  <c r="B9" i="1"/>
  <c r="F11" i="5" l="1"/>
  <c r="I11" i="5"/>
  <c r="G11" i="5"/>
  <c r="H11" i="5"/>
  <c r="C28" i="1"/>
  <c r="C19" i="1"/>
  <c r="C10" i="1"/>
  <c r="B28" i="1"/>
  <c r="B19" i="1"/>
  <c r="B10" i="1"/>
  <c r="H12" i="5" l="1"/>
  <c r="H13" i="5" s="1"/>
  <c r="F12" i="5"/>
  <c r="F13" i="5" s="1"/>
  <c r="F14" i="5" s="1"/>
  <c r="B11" i="1"/>
  <c r="B20" i="3"/>
  <c r="B21" i="3" s="1"/>
  <c r="B40" i="3"/>
  <c r="B41" i="3" s="1"/>
  <c r="D40" i="3"/>
  <c r="D41" i="3" s="1"/>
  <c r="D20" i="3"/>
  <c r="D30" i="3"/>
  <c r="D31" i="3" s="1"/>
  <c r="B30" i="3"/>
  <c r="B31" i="3" s="1"/>
  <c r="B10" i="3"/>
  <c r="B11" i="3" s="1"/>
  <c r="D10" i="3"/>
  <c r="D11" i="3" s="1"/>
  <c r="B50" i="3"/>
  <c r="B51" i="3" s="1"/>
  <c r="D50" i="3"/>
  <c r="D51" i="3" s="1"/>
  <c r="B29" i="1"/>
  <c r="B20" i="1"/>
  <c r="B12" i="3" l="1"/>
  <c r="B52" i="3"/>
  <c r="D21" i="3"/>
  <c r="B22" i="3" s="1"/>
  <c r="B42" i="3"/>
  <c r="B32" i="3"/>
  <c r="B11" i="5"/>
  <c r="B12" i="5" s="1"/>
  <c r="B13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<sst xmlns="http://schemas.openxmlformats.org/spreadsheetml/2006/main" count="143" uniqueCount="37">
  <si>
    <t>Spiller</t>
  </si>
  <si>
    <t>Reduceret handicap</t>
  </si>
  <si>
    <t>Tildelte slag</t>
  </si>
  <si>
    <t>Index</t>
  </si>
  <si>
    <t>Slope</t>
  </si>
  <si>
    <t>Course rating</t>
  </si>
  <si>
    <t>Par</t>
  </si>
  <si>
    <t>Herre</t>
  </si>
  <si>
    <t>Dame</t>
  </si>
  <si>
    <t>Tee</t>
  </si>
  <si>
    <t>Række</t>
  </si>
  <si>
    <t>Difference</t>
  </si>
  <si>
    <t>Hold</t>
  </si>
  <si>
    <t>Hold tildelte slag</t>
  </si>
  <si>
    <t>7/8 handicapberegner</t>
  </si>
  <si>
    <t>Herre/Herre  -  Herre/herre</t>
  </si>
  <si>
    <t>Herre/Herre  -  Herre/Dame</t>
  </si>
  <si>
    <t>Herre/Dame  -  Herre/Dame</t>
  </si>
  <si>
    <t>Dame/Dame  -  Dame/Dame</t>
  </si>
  <si>
    <t>Herre  -  Herre</t>
  </si>
  <si>
    <t>Herre  -  Dame</t>
  </si>
  <si>
    <t>Dame  -  Dame</t>
  </si>
  <si>
    <t>Parmatch</t>
  </si>
  <si>
    <t>Løbende Hulspil</t>
  </si>
  <si>
    <t>Herre/Herre  -  Dame/Dame</t>
  </si>
  <si>
    <t>Det endelige antal slag til forskel kommer i de grønne celler</t>
  </si>
  <si>
    <t>Tildelte slag afrundes med Excels ROUND funktion, både for individ og hold, der afrundes i begge beregninger i henhold til regler</t>
  </si>
  <si>
    <t>Der kan max være 18 slags forskel i henhold til regler</t>
  </si>
  <si>
    <t>Alle grå celler er skrivebeskyttede</t>
  </si>
  <si>
    <t>Der tastes index i de hvide celler for den relevante holdkombination</t>
  </si>
  <si>
    <t>Gennemsnit afrundes med Excels ROUND funktion i henhold til regler</t>
  </si>
  <si>
    <t>Beregner - 7/8 handicap &amp; Difference</t>
  </si>
  <si>
    <t>Rating</t>
  </si>
  <si>
    <t>Tildelte slag regnes ud fra Course Rating og Slope for relevant tee</t>
  </si>
  <si>
    <t>Handicap</t>
  </si>
  <si>
    <t>Tildelte slag - Spillehandicap</t>
  </si>
  <si>
    <t>Hold  - Spillehandicap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</si>
</sst>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64" fontId="0" fillId="0" borderId="0" xfId="0" applyNumberFormat="1"/>
    <xf numFmtId="0" fontId="0" fillId="2" borderId="7" xfId="0" applyFill="1" applyBorder="1"/>
    <xf numFmtId="0" fontId="0" fillId="2" borderId="8" xfId="0" applyFill="1" applyBorder="1"/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9" xfId="0" applyFill="1" applyBorder="1"/>
    <xf numFmtId="164" fontId="0" fillId="3" borderId="3" xfId="0" applyNumberFormat="1" applyFill="1" applyBorder="1" applyAlignment="1" applyProtection="1">
      <alignment horizontal="center" vertical="center"/>
      <protection locked="0"/>
    </xf>
    <xf numFmtId="164" fontId="0" fillId="3" borderId="4" xfId="0" applyNumberFormat="1" applyFill="1" applyBorder="1" applyAlignment="1" applyProtection="1">
      <alignment horizontal="center" vertical="center"/>
      <protection locked="0"/>
    </xf>
    <xf numFmtId="164" fontId="0" fillId="3" borderId="14" xfId="0" applyNumberFormat="1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/>
    </xf>
    <xf numFmtId="164" fontId="0" fillId="2" borderId="14" xfId="0" applyNumberFormat="1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14" xfId="0" applyNumberFormat="1" applyFill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AEA51-F14C-4C6C-B869-EA7B6C5B9542}">
  <dimension ref="A2:A8"/>
  <sheetViews>
    <sheetView workbookViewId="0">
      <selection activeCell="I39" sqref="I39"/>
    </sheetView>
  </sheetViews>
  <sheetFormatPr defaultRowHeight="15" x14ac:dyDescent="0.25"/>
  <sheetData>
    <row r="2" spans="1:1" x14ac:dyDescent="0.25">
      <c r="A2" t="s">
        <v>29</v>
      </c>
    </row>
    <row r="3" spans="1:1" x14ac:dyDescent="0.25">
      <c r="A3" t="s">
        <v>25</v>
      </c>
    </row>
    <row r="4" spans="1:1" x14ac:dyDescent="0.25">
      <c r="A4" t="s">
        <v>28</v>
      </c>
    </row>
    <row r="5" spans="1:1" x14ac:dyDescent="0.25">
      <c r="A5" t="s">
        <v>33</v>
      </c>
    </row>
    <row r="6" spans="1:1" x14ac:dyDescent="0.25">
      <c r="A6" t="s">
        <v>26</v>
      </c>
    </row>
    <row r="7" spans="1:1" x14ac:dyDescent="0.25">
      <c r="A7" t="s">
        <v>30</v>
      </c>
    </row>
    <row r="8" spans="1:1" x14ac:dyDescent="0.25">
      <c r="A8" t="s">
        <v>27</v>
      </c>
    </row>
  </sheetData>
  <sheetProtection algorithmName="SHA-512" hashValue="knDPrLTjuUAKPCu+s2ycTpaVIVChnq1Gztm1DHljOagW1Kg7AcNRg3yY+WL02eGOB2ZmrsEu8WdVQrAJgIbt5A==" saltValue="YPl2MF5vFlS74dphc/1LI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A9D66-B1CE-4B34-A854-C725EE24F781}">
  <dimension ref="A1:C29"/>
  <sheetViews>
    <sheetView tabSelected="1" workbookViewId="0">
      <selection activeCell="G39" sqref="G39"/>
    </sheetView>
  </sheetViews>
  <sheetFormatPr defaultRowHeight="15" x14ac:dyDescent="0.25"/>
  <cols>
    <col min="1" max="1" width="27" bestFit="1" customWidth="1"/>
    <col min="2" max="3" width="10.7109375" customWidth="1"/>
  </cols>
  <sheetData>
    <row r="1" spans="1:3" ht="26.25" x14ac:dyDescent="0.4">
      <c r="A1" s="24" t="s">
        <v>23</v>
      </c>
      <c r="B1" s="24"/>
      <c r="C1" s="24"/>
    </row>
    <row r="2" spans="1:3" ht="21" x14ac:dyDescent="0.35">
      <c r="A2" s="25" t="s">
        <v>14</v>
      </c>
      <c r="B2" s="25"/>
      <c r="C2" s="25"/>
    </row>
    <row r="4" spans="1:3" x14ac:dyDescent="0.25">
      <c r="A4" s="26" t="s">
        <v>19</v>
      </c>
      <c r="B4" s="26"/>
      <c r="C4" s="26"/>
    </row>
    <row r="5" spans="1:3" ht="15.75" thickBot="1" x14ac:dyDescent="0.3"/>
    <row r="6" spans="1:3" x14ac:dyDescent="0.25">
      <c r="A6" s="2" t="s">
        <v>0</v>
      </c>
      <c r="B6" s="15">
        <v>1</v>
      </c>
      <c r="C6" s="15">
        <v>2</v>
      </c>
    </row>
    <row r="7" spans="1:3" x14ac:dyDescent="0.25">
      <c r="A7" s="3" t="s">
        <v>10</v>
      </c>
      <c r="B7" s="13" t="s">
        <v>7</v>
      </c>
      <c r="C7" s="13" t="s">
        <v>7</v>
      </c>
    </row>
    <row r="8" spans="1:3" x14ac:dyDescent="0.25">
      <c r="A8" s="3" t="s">
        <v>34</v>
      </c>
      <c r="B8" s="9">
        <v>11</v>
      </c>
      <c r="C8" s="9">
        <v>14</v>
      </c>
    </row>
    <row r="9" spans="1:3" x14ac:dyDescent="0.25">
      <c r="A9" s="3" t="s">
        <v>35</v>
      </c>
      <c r="B9" s="13">
        <f>ROUND((B8*Data!$D$2/113)+Data!$C$2-Data!$E$2,0)</f>
        <v>11</v>
      </c>
      <c r="C9" s="13">
        <f>ROUND((C8*Data!$D$2/113)+Data!$C$2-Data!$E$2,0)</f>
        <v>14</v>
      </c>
    </row>
    <row r="10" spans="1:3" ht="15.75" thickBot="1" x14ac:dyDescent="0.3">
      <c r="A10" s="3" t="s">
        <v>1</v>
      </c>
      <c r="B10" s="14">
        <f>ROUND(B9*7/8,0)</f>
        <v>10</v>
      </c>
      <c r="C10" s="14">
        <f>ROUND(C9*7/8,0)</f>
        <v>12</v>
      </c>
    </row>
    <row r="11" spans="1:3" ht="15.75" thickBot="1" x14ac:dyDescent="0.3">
      <c r="A11" s="6" t="s">
        <v>11</v>
      </c>
      <c r="B11" s="22">
        <f>IF(ABS(B10-C10)&lt;18,ABS(B10-C10),18)</f>
        <v>2</v>
      </c>
      <c r="C11" s="23"/>
    </row>
    <row r="13" spans="1:3" x14ac:dyDescent="0.25">
      <c r="A13" s="26" t="s">
        <v>20</v>
      </c>
      <c r="B13" s="26"/>
      <c r="C13" s="26"/>
    </row>
    <row r="14" spans="1:3" ht="15.75" thickBot="1" x14ac:dyDescent="0.3"/>
    <row r="15" spans="1:3" x14ac:dyDescent="0.25">
      <c r="A15" s="2" t="s">
        <v>0</v>
      </c>
      <c r="B15" s="15">
        <v>1</v>
      </c>
      <c r="C15" s="15">
        <v>2</v>
      </c>
    </row>
    <row r="16" spans="1:3" x14ac:dyDescent="0.25">
      <c r="A16" s="3" t="s">
        <v>10</v>
      </c>
      <c r="B16" s="13" t="s">
        <v>7</v>
      </c>
      <c r="C16" s="13" t="s">
        <v>8</v>
      </c>
    </row>
    <row r="17" spans="1:3" x14ac:dyDescent="0.25">
      <c r="A17" s="3" t="s">
        <v>34</v>
      </c>
      <c r="B17" s="9">
        <v>54</v>
      </c>
      <c r="C17" s="9">
        <v>37</v>
      </c>
    </row>
    <row r="18" spans="1:3" x14ac:dyDescent="0.25">
      <c r="A18" s="3" t="s">
        <v>35</v>
      </c>
      <c r="B18" s="13">
        <f>ROUND((B17*Data!$D$2/113)+Data!$C$2-Data!$E$2,0)</f>
        <v>59</v>
      </c>
      <c r="C18" s="13">
        <f>ROUND((C17*Data!$D$8/113)+Data!$C$8-Data!$E$8,0)</f>
        <v>42</v>
      </c>
    </row>
    <row r="19" spans="1:3" ht="15.75" thickBot="1" x14ac:dyDescent="0.3">
      <c r="A19" s="3" t="s">
        <v>1</v>
      </c>
      <c r="B19" s="14">
        <f>ROUND(B18*7/8,0)</f>
        <v>52</v>
      </c>
      <c r="C19" s="14">
        <f>ROUND(C18*7/8,0)</f>
        <v>37</v>
      </c>
    </row>
    <row r="20" spans="1:3" ht="15.75" thickBot="1" x14ac:dyDescent="0.3">
      <c r="A20" s="6" t="s">
        <v>11</v>
      </c>
      <c r="B20" s="22">
        <f>IF(ABS(B19-C19)&lt;18,ABS(B19-C19),18)</f>
        <v>15</v>
      </c>
      <c r="C20" s="23"/>
    </row>
    <row r="22" spans="1:3" x14ac:dyDescent="0.25">
      <c r="A22" s="26" t="s">
        <v>21</v>
      </c>
      <c r="B22" s="26"/>
      <c r="C22" s="26"/>
    </row>
    <row r="23" spans="1:3" ht="15.75" thickBot="1" x14ac:dyDescent="0.3"/>
    <row r="24" spans="1:3" x14ac:dyDescent="0.25">
      <c r="A24" s="2" t="s">
        <v>0</v>
      </c>
      <c r="B24" s="15">
        <v>1</v>
      </c>
      <c r="C24" s="15">
        <v>2</v>
      </c>
    </row>
    <row r="25" spans="1:3" x14ac:dyDescent="0.25">
      <c r="A25" s="3" t="s">
        <v>10</v>
      </c>
      <c r="B25" s="13" t="s">
        <v>8</v>
      </c>
      <c r="C25" s="13" t="s">
        <v>8</v>
      </c>
    </row>
    <row r="26" spans="1:3" x14ac:dyDescent="0.25">
      <c r="A26" s="3" t="s">
        <v>34</v>
      </c>
      <c r="B26" s="9">
        <v>24</v>
      </c>
      <c r="C26" s="9">
        <v>33</v>
      </c>
    </row>
    <row r="27" spans="1:3" x14ac:dyDescent="0.25">
      <c r="A27" s="3" t="s">
        <v>35</v>
      </c>
      <c r="B27" s="13">
        <f>ROUND((B26*Data!$D$8/113)+Data!$C$8-Data!$E$8,0)</f>
        <v>27</v>
      </c>
      <c r="C27" s="13">
        <f>ROUND((C26*Data!$D$8/113)+Data!$C$8-Data!$E$8,0)</f>
        <v>37</v>
      </c>
    </row>
    <row r="28" spans="1:3" ht="15.75" thickBot="1" x14ac:dyDescent="0.3">
      <c r="A28" s="3" t="s">
        <v>1</v>
      </c>
      <c r="B28" s="14">
        <f>ROUND(B27*7/8,0)</f>
        <v>24</v>
      </c>
      <c r="C28" s="14">
        <f>ROUND(C27*7/8,0)</f>
        <v>32</v>
      </c>
    </row>
    <row r="29" spans="1:3" ht="15.75" thickBot="1" x14ac:dyDescent="0.3">
      <c r="A29" s="6" t="s">
        <v>11</v>
      </c>
      <c r="B29" s="22">
        <f>IF(ABS(B28-C28)&lt;18,ABS(B28-C28),18)</f>
        <v>8</v>
      </c>
      <c r="C29" s="23"/>
    </row>
  </sheetData>
  <sheetProtection algorithmName="SHA-512" hashValue="vZe7t8OLMlcxwqCSyHd+VRBZQtux9wMA1Thi79wDa60aawQgK5E4c5kgxOGQ3nAHdiFHqsG03UOognjZlQ9f/Q==" saltValue="qbHqyI9lcn5hKFXfughE7Q==" spinCount="100000" sheet="1" objects="1" scenarios="1"/>
  <mergeCells count="8">
    <mergeCell ref="B29:C29"/>
    <mergeCell ref="B11:C11"/>
    <mergeCell ref="A1:C1"/>
    <mergeCell ref="A2:C2"/>
    <mergeCell ref="A4:C4"/>
    <mergeCell ref="A13:C13"/>
    <mergeCell ref="A22:C22"/>
    <mergeCell ref="B20:C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0B2FE-3C41-479A-BC82-AE9C97E08B46}">
  <dimension ref="A1:E52"/>
  <sheetViews>
    <sheetView topLeftCell="A4" workbookViewId="0">
      <selection activeCell="Q35" sqref="Q35"/>
    </sheetView>
  </sheetViews>
  <sheetFormatPr defaultRowHeight="15" x14ac:dyDescent="0.25"/>
  <cols>
    <col min="1" max="1" width="27" bestFit="1" customWidth="1"/>
    <col min="2" max="5" width="10.7109375" customWidth="1"/>
  </cols>
  <sheetData>
    <row r="1" spans="1:5" ht="26.25" x14ac:dyDescent="0.4">
      <c r="A1" s="24" t="s">
        <v>22</v>
      </c>
      <c r="B1" s="24"/>
      <c r="C1" s="24"/>
      <c r="D1" s="24"/>
      <c r="E1" s="24"/>
    </row>
    <row r="2" spans="1:5" ht="21" x14ac:dyDescent="0.35">
      <c r="A2" s="25" t="s">
        <v>14</v>
      </c>
      <c r="B2" s="25"/>
      <c r="C2" s="25"/>
      <c r="D2" s="25"/>
      <c r="E2" s="25"/>
    </row>
    <row r="4" spans="1:5" x14ac:dyDescent="0.25">
      <c r="A4" s="26" t="s">
        <v>15</v>
      </c>
      <c r="B4" s="26"/>
      <c r="C4" s="26"/>
      <c r="D4" s="26"/>
      <c r="E4" s="26"/>
    </row>
    <row r="5" spans="1:5" ht="15.75" thickBot="1" x14ac:dyDescent="0.3"/>
    <row r="6" spans="1:5" x14ac:dyDescent="0.25">
      <c r="A6" s="2" t="s">
        <v>12</v>
      </c>
      <c r="B6" s="27">
        <v>1</v>
      </c>
      <c r="C6" s="28"/>
      <c r="D6" s="27">
        <v>2</v>
      </c>
      <c r="E6" s="28"/>
    </row>
    <row r="7" spans="1:5" x14ac:dyDescent="0.25">
      <c r="A7" s="3" t="s">
        <v>10</v>
      </c>
      <c r="B7" s="4" t="s">
        <v>7</v>
      </c>
      <c r="C7" s="5" t="s">
        <v>7</v>
      </c>
      <c r="D7" s="4" t="s">
        <v>7</v>
      </c>
      <c r="E7" s="5" t="s">
        <v>7</v>
      </c>
    </row>
    <row r="8" spans="1:5" x14ac:dyDescent="0.25">
      <c r="A8" s="3" t="s">
        <v>34</v>
      </c>
      <c r="B8" s="7">
        <v>15.8</v>
      </c>
      <c r="C8" s="8">
        <v>15</v>
      </c>
      <c r="D8" s="7">
        <v>33</v>
      </c>
      <c r="E8" s="8">
        <v>44</v>
      </c>
    </row>
    <row r="9" spans="1:5" x14ac:dyDescent="0.25">
      <c r="A9" s="3" t="s">
        <v>35</v>
      </c>
      <c r="B9" s="4">
        <f>ROUND((B8*Data!$D$2/113)+Data!$C$2-Data!$E$2,0)</f>
        <v>16</v>
      </c>
      <c r="C9" s="5">
        <f>ROUND((C8*Data!$D$2/113)+Data!$C$2-Data!$E$2,0)</f>
        <v>16</v>
      </c>
      <c r="D9" s="4">
        <f>ROUND((D8*Data!$D$2/113)+Data!$C$2-Data!$E$2,0)</f>
        <v>36</v>
      </c>
      <c r="E9" s="5">
        <f>ROUND((E8*Data!$D$2/113)+Data!$C$2-Data!$E$2,0)</f>
        <v>48</v>
      </c>
    </row>
    <row r="10" spans="1:5" x14ac:dyDescent="0.25">
      <c r="A10" s="3" t="s">
        <v>36</v>
      </c>
      <c r="B10" s="29">
        <f>ROUND((B9+C9)/2,0)</f>
        <v>16</v>
      </c>
      <c r="C10" s="30"/>
      <c r="D10" s="29">
        <f>ROUND((D9+E9)/2,0)</f>
        <v>42</v>
      </c>
      <c r="E10" s="30"/>
    </row>
    <row r="11" spans="1:5" ht="15.75" thickBot="1" x14ac:dyDescent="0.3">
      <c r="A11" s="3" t="s">
        <v>1</v>
      </c>
      <c r="B11" s="31">
        <f>ROUND(B10*7/8,0)</f>
        <v>14</v>
      </c>
      <c r="C11" s="32"/>
      <c r="D11" s="31">
        <f>ROUND(D10*7/8,0)</f>
        <v>37</v>
      </c>
      <c r="E11" s="32"/>
    </row>
    <row r="12" spans="1:5" ht="15.75" thickBot="1" x14ac:dyDescent="0.3">
      <c r="A12" s="6" t="s">
        <v>11</v>
      </c>
      <c r="B12" s="22">
        <f>IF(ABS(B11-D11)&lt;18,ABS(B11-D11),18)</f>
        <v>18</v>
      </c>
      <c r="C12" s="23"/>
      <c r="D12" s="23"/>
      <c r="E12" s="33"/>
    </row>
    <row r="14" spans="1:5" x14ac:dyDescent="0.25">
      <c r="A14" s="26" t="s">
        <v>16</v>
      </c>
      <c r="B14" s="26"/>
      <c r="C14" s="26"/>
      <c r="D14" s="26"/>
      <c r="E14" s="26"/>
    </row>
    <row r="15" spans="1:5" ht="15.75" thickBot="1" x14ac:dyDescent="0.3"/>
    <row r="16" spans="1:5" x14ac:dyDescent="0.25">
      <c r="A16" s="2" t="s">
        <v>12</v>
      </c>
      <c r="B16" s="27">
        <v>1</v>
      </c>
      <c r="C16" s="28"/>
      <c r="D16" s="27">
        <v>2</v>
      </c>
      <c r="E16" s="28"/>
    </row>
    <row r="17" spans="1:5" x14ac:dyDescent="0.25">
      <c r="A17" s="3" t="s">
        <v>10</v>
      </c>
      <c r="B17" s="4" t="s">
        <v>7</v>
      </c>
      <c r="C17" s="5" t="s">
        <v>7</v>
      </c>
      <c r="D17" s="4" t="s">
        <v>7</v>
      </c>
      <c r="E17" s="5" t="s">
        <v>8</v>
      </c>
    </row>
    <row r="18" spans="1:5" x14ac:dyDescent="0.25">
      <c r="A18" s="3" t="s">
        <v>34</v>
      </c>
      <c r="B18" s="7">
        <v>15.8</v>
      </c>
      <c r="C18" s="8">
        <v>38</v>
      </c>
      <c r="D18" s="7">
        <v>13</v>
      </c>
      <c r="E18" s="8">
        <v>37</v>
      </c>
    </row>
    <row r="19" spans="1:5" x14ac:dyDescent="0.25">
      <c r="A19" s="3" t="s">
        <v>35</v>
      </c>
      <c r="B19" s="4">
        <f>ROUND((B18*Data!$D$2/113)+Data!$C$2-Data!$E$2,0)</f>
        <v>16</v>
      </c>
      <c r="C19" s="5">
        <f>ROUND((C18*Data!$D$2/113)+Data!$C$2-Data!$E$2,0)</f>
        <v>41</v>
      </c>
      <c r="D19" s="4">
        <f>ROUND((D18*Data!$D$2/113)+Data!$C$2-Data!$E$2,0)</f>
        <v>13</v>
      </c>
      <c r="E19" s="5">
        <f>ROUND((E18*Data!$D$8/113)+Data!$C$8-Data!$E$8,0)</f>
        <v>42</v>
      </c>
    </row>
    <row r="20" spans="1:5" x14ac:dyDescent="0.25">
      <c r="A20" s="3" t="s">
        <v>36</v>
      </c>
      <c r="B20" s="29">
        <f>ROUND((B19+C19)/2,0)</f>
        <v>29</v>
      </c>
      <c r="C20" s="30"/>
      <c r="D20" s="29">
        <f>ROUND((D19+E19)/2,0)</f>
        <v>28</v>
      </c>
      <c r="E20" s="30"/>
    </row>
    <row r="21" spans="1:5" ht="15.75" thickBot="1" x14ac:dyDescent="0.3">
      <c r="A21" s="3" t="s">
        <v>1</v>
      </c>
      <c r="B21" s="31">
        <f>ROUND(B20*7/8,0)</f>
        <v>25</v>
      </c>
      <c r="C21" s="32"/>
      <c r="D21" s="31">
        <f>ROUND(D20*7/8,0)</f>
        <v>25</v>
      </c>
      <c r="E21" s="32"/>
    </row>
    <row r="22" spans="1:5" ht="15.75" thickBot="1" x14ac:dyDescent="0.3">
      <c r="A22" s="6" t="s">
        <v>11</v>
      </c>
      <c r="B22" s="22">
        <f>IF(ABS(B21-D21)&lt;18,ABS(B21-D21),18)</f>
        <v>0</v>
      </c>
      <c r="C22" s="23"/>
      <c r="D22" s="23"/>
      <c r="E22" s="33"/>
    </row>
    <row r="24" spans="1:5" x14ac:dyDescent="0.25">
      <c r="A24" s="26" t="s">
        <v>17</v>
      </c>
      <c r="B24" s="26"/>
      <c r="C24" s="26"/>
      <c r="D24" s="26"/>
      <c r="E24" s="26"/>
    </row>
    <row r="25" spans="1:5" ht="15.75" thickBot="1" x14ac:dyDescent="0.3"/>
    <row r="26" spans="1:5" x14ac:dyDescent="0.25">
      <c r="A26" s="2" t="s">
        <v>12</v>
      </c>
      <c r="B26" s="27">
        <v>1</v>
      </c>
      <c r="C26" s="28"/>
      <c r="D26" s="27">
        <v>2</v>
      </c>
      <c r="E26" s="28"/>
    </row>
    <row r="27" spans="1:5" x14ac:dyDescent="0.25">
      <c r="A27" s="3" t="s">
        <v>10</v>
      </c>
      <c r="B27" s="4" t="s">
        <v>7</v>
      </c>
      <c r="C27" s="5" t="s">
        <v>8</v>
      </c>
      <c r="D27" s="4" t="s">
        <v>7</v>
      </c>
      <c r="E27" s="5" t="s">
        <v>8</v>
      </c>
    </row>
    <row r="28" spans="1:5" x14ac:dyDescent="0.25">
      <c r="A28" s="3" t="s">
        <v>34</v>
      </c>
      <c r="B28" s="7">
        <v>11</v>
      </c>
      <c r="C28" s="8">
        <v>22</v>
      </c>
      <c r="D28" s="7">
        <v>33</v>
      </c>
      <c r="E28" s="8">
        <v>2</v>
      </c>
    </row>
    <row r="29" spans="1:5" x14ac:dyDescent="0.25">
      <c r="A29" s="3" t="s">
        <v>35</v>
      </c>
      <c r="B29" s="4">
        <f>ROUND((B28*Data!$D$2/113)+Data!$C$2-Data!$E$2,0)</f>
        <v>11</v>
      </c>
      <c r="C29" s="5">
        <f>ROUND((C28*Data!$D$8/113)+Data!$C$8-Data!$E$8,0)</f>
        <v>25</v>
      </c>
      <c r="D29" s="4">
        <f>ROUND((D28*Data!$D$2/113)+Data!$C$2-Data!$E$2,0)</f>
        <v>36</v>
      </c>
      <c r="E29" s="5">
        <f>ROUND((E28*Data!$D$8/113)+Data!$C$8-Data!$E$8,0)</f>
        <v>2</v>
      </c>
    </row>
    <row r="30" spans="1:5" x14ac:dyDescent="0.25">
      <c r="A30" s="3" t="s">
        <v>36</v>
      </c>
      <c r="B30" s="29">
        <f>ROUND((B29+C29)/2,0)</f>
        <v>18</v>
      </c>
      <c r="C30" s="30"/>
      <c r="D30" s="29">
        <f>ROUND((D29+E29)/2,0)</f>
        <v>19</v>
      </c>
      <c r="E30" s="30"/>
    </row>
    <row r="31" spans="1:5" ht="15.75" thickBot="1" x14ac:dyDescent="0.3">
      <c r="A31" s="3" t="s">
        <v>1</v>
      </c>
      <c r="B31" s="31">
        <f>ROUND(B30*7/8,0)</f>
        <v>16</v>
      </c>
      <c r="C31" s="32"/>
      <c r="D31" s="31">
        <f>ROUND(D30*7/8,0)</f>
        <v>17</v>
      </c>
      <c r="E31" s="32"/>
    </row>
    <row r="32" spans="1:5" ht="15.75" thickBot="1" x14ac:dyDescent="0.3">
      <c r="A32" s="6" t="s">
        <v>11</v>
      </c>
      <c r="B32" s="22">
        <f>IF(ABS(B31-D31)&lt;18,ABS(B31-D31),18)</f>
        <v>1</v>
      </c>
      <c r="C32" s="23"/>
      <c r="D32" s="23"/>
      <c r="E32" s="33"/>
    </row>
    <row r="34" spans="1:5" x14ac:dyDescent="0.25">
      <c r="A34" s="26" t="s">
        <v>24</v>
      </c>
      <c r="B34" s="26"/>
      <c r="C34" s="26"/>
      <c r="D34" s="26"/>
      <c r="E34" s="26"/>
    </row>
    <row r="35" spans="1:5" ht="15.75" thickBot="1" x14ac:dyDescent="0.3"/>
    <row r="36" spans="1:5" x14ac:dyDescent="0.25">
      <c r="A36" s="2" t="s">
        <v>12</v>
      </c>
      <c r="B36" s="27">
        <v>1</v>
      </c>
      <c r="C36" s="28"/>
      <c r="D36" s="27">
        <v>2</v>
      </c>
      <c r="E36" s="28"/>
    </row>
    <row r="37" spans="1:5" x14ac:dyDescent="0.25">
      <c r="A37" s="3" t="s">
        <v>10</v>
      </c>
      <c r="B37" s="4" t="s">
        <v>7</v>
      </c>
      <c r="C37" s="5" t="s">
        <v>7</v>
      </c>
      <c r="D37" s="4" t="s">
        <v>8</v>
      </c>
      <c r="E37" s="5" t="s">
        <v>8</v>
      </c>
    </row>
    <row r="38" spans="1:5" x14ac:dyDescent="0.25">
      <c r="A38" s="3" t="s">
        <v>34</v>
      </c>
      <c r="B38" s="7">
        <v>5</v>
      </c>
      <c r="C38" s="8">
        <v>10</v>
      </c>
      <c r="D38" s="7">
        <v>20</v>
      </c>
      <c r="E38" s="8">
        <v>40</v>
      </c>
    </row>
    <row r="39" spans="1:5" x14ac:dyDescent="0.25">
      <c r="A39" s="3" t="s">
        <v>35</v>
      </c>
      <c r="B39" s="4">
        <f>ROUND((B38*Data!$D$2/113)+Data!$C$2-Data!$E$2,0)</f>
        <v>4</v>
      </c>
      <c r="C39" s="5">
        <f>ROUND((C38*Data!$D$2/113)+Data!$C$2-Data!$E$2,0)</f>
        <v>10</v>
      </c>
      <c r="D39" s="4">
        <f>ROUND((D38*Data!$D$8/113)+Data!$C$8-Data!$E$8,0)</f>
        <v>23</v>
      </c>
      <c r="E39" s="5">
        <f>ROUND((E38*Data!$D$8/113)+Data!$C$8-Data!$E$8,0)</f>
        <v>45</v>
      </c>
    </row>
    <row r="40" spans="1:5" x14ac:dyDescent="0.25">
      <c r="A40" s="3" t="s">
        <v>36</v>
      </c>
      <c r="B40" s="29">
        <f>ROUND((B39+C39)/2,0)</f>
        <v>7</v>
      </c>
      <c r="C40" s="30"/>
      <c r="D40" s="29">
        <f>ROUND((D39+E39)/2,0)</f>
        <v>34</v>
      </c>
      <c r="E40" s="30"/>
    </row>
    <row r="41" spans="1:5" ht="15.75" thickBot="1" x14ac:dyDescent="0.3">
      <c r="A41" s="3" t="s">
        <v>1</v>
      </c>
      <c r="B41" s="31">
        <f>ROUND(B40*7/8,0)</f>
        <v>6</v>
      </c>
      <c r="C41" s="32"/>
      <c r="D41" s="31">
        <f>ROUND(D40*7/8,0)</f>
        <v>30</v>
      </c>
      <c r="E41" s="32"/>
    </row>
    <row r="42" spans="1:5" ht="15.75" thickBot="1" x14ac:dyDescent="0.3">
      <c r="A42" s="6" t="s">
        <v>11</v>
      </c>
      <c r="B42" s="22">
        <f>IF(ABS(B41-D41)&lt;18,ABS(B41-D41),18)</f>
        <v>18</v>
      </c>
      <c r="C42" s="23"/>
      <c r="D42" s="23"/>
      <c r="E42" s="33"/>
    </row>
    <row r="44" spans="1:5" x14ac:dyDescent="0.25">
      <c r="A44" s="26" t="s">
        <v>18</v>
      </c>
      <c r="B44" s="26"/>
      <c r="C44" s="26"/>
      <c r="D44" s="26"/>
      <c r="E44" s="26"/>
    </row>
    <row r="45" spans="1:5" ht="15.75" thickBot="1" x14ac:dyDescent="0.3"/>
    <row r="46" spans="1:5" x14ac:dyDescent="0.25">
      <c r="A46" s="2" t="s">
        <v>12</v>
      </c>
      <c r="B46" s="27">
        <v>1</v>
      </c>
      <c r="C46" s="28"/>
      <c r="D46" s="27">
        <v>2</v>
      </c>
      <c r="E46" s="28"/>
    </row>
    <row r="47" spans="1:5" x14ac:dyDescent="0.25">
      <c r="A47" s="3" t="s">
        <v>10</v>
      </c>
      <c r="B47" s="4" t="s">
        <v>8</v>
      </c>
      <c r="C47" s="5" t="s">
        <v>8</v>
      </c>
      <c r="D47" s="4" t="s">
        <v>8</v>
      </c>
      <c r="E47" s="5" t="s">
        <v>8</v>
      </c>
    </row>
    <row r="48" spans="1:5" x14ac:dyDescent="0.25">
      <c r="A48" s="3" t="s">
        <v>34</v>
      </c>
      <c r="B48" s="7">
        <v>15.8</v>
      </c>
      <c r="C48" s="8">
        <v>54</v>
      </c>
      <c r="D48" s="7">
        <v>33</v>
      </c>
      <c r="E48" s="8">
        <v>44</v>
      </c>
    </row>
    <row r="49" spans="1:5" x14ac:dyDescent="0.25">
      <c r="A49" s="3" t="s">
        <v>35</v>
      </c>
      <c r="B49" s="4">
        <f>ROUND((B48*Data!$D$8/113)+Data!$C$8-Data!$E$8,0)</f>
        <v>18</v>
      </c>
      <c r="C49" s="5">
        <f>ROUND((C48*Data!$D$8/113)+Data!$C$8-Data!$E$8,0)</f>
        <v>61</v>
      </c>
      <c r="D49" s="4">
        <f>ROUND((D48*Data!$D$8/113)+Data!$C$8-Data!$E$8,0)</f>
        <v>37</v>
      </c>
      <c r="E49" s="5">
        <f>ROUND((E48*Data!$D$8/113)+Data!$C$8-Data!$E$8,0)</f>
        <v>50</v>
      </c>
    </row>
    <row r="50" spans="1:5" x14ac:dyDescent="0.25">
      <c r="A50" s="3" t="s">
        <v>36</v>
      </c>
      <c r="B50" s="29">
        <f>ROUND((B49+C49)/2,0)</f>
        <v>40</v>
      </c>
      <c r="C50" s="30"/>
      <c r="D50" s="29">
        <f>ROUND((D49+E49)/2,0)</f>
        <v>44</v>
      </c>
      <c r="E50" s="30"/>
    </row>
    <row r="51" spans="1:5" ht="15.75" thickBot="1" x14ac:dyDescent="0.3">
      <c r="A51" s="3" t="s">
        <v>1</v>
      </c>
      <c r="B51" s="31">
        <f>ROUND(B50*7/8,0)</f>
        <v>35</v>
      </c>
      <c r="C51" s="32"/>
      <c r="D51" s="31">
        <f>ROUND(D50*7/8,0)</f>
        <v>39</v>
      </c>
      <c r="E51" s="32"/>
    </row>
    <row r="52" spans="1:5" ht="15.75" thickBot="1" x14ac:dyDescent="0.3">
      <c r="A52" s="6" t="s">
        <v>11</v>
      </c>
      <c r="B52" s="22">
        <f>IF(ABS(B51-D51)&lt;18,ABS(B51-D51),18)</f>
        <v>4</v>
      </c>
      <c r="C52" s="23"/>
      <c r="D52" s="23"/>
      <c r="E52" s="33"/>
    </row>
  </sheetData>
  <sheetProtection algorithmName="SHA-512" hashValue="OelaTEO10SwAy0Rarzt773VL6xIlCAK66PwguGitMAqfcKQfaD41hg5iQQtF8f2D3aCUXU28LA+T9egmHCBRbw==" saltValue="3Gj9lyvNIJYM5mysAhJazA==" spinCount="100000" sheet="1" objects="1" scenarios="1"/>
  <mergeCells count="42">
    <mergeCell ref="A34:E34"/>
    <mergeCell ref="B36:C36"/>
    <mergeCell ref="B32:E32"/>
    <mergeCell ref="B46:C46"/>
    <mergeCell ref="D46:E46"/>
    <mergeCell ref="A1:E1"/>
    <mergeCell ref="A2:E2"/>
    <mergeCell ref="A4:E4"/>
    <mergeCell ref="A14:E14"/>
    <mergeCell ref="A24:E24"/>
    <mergeCell ref="B40:C40"/>
    <mergeCell ref="D40:E40"/>
    <mergeCell ref="B41:C41"/>
    <mergeCell ref="D41:E41"/>
    <mergeCell ref="B52:E52"/>
    <mergeCell ref="A44:E44"/>
    <mergeCell ref="B50:C50"/>
    <mergeCell ref="D50:E50"/>
    <mergeCell ref="B51:C51"/>
    <mergeCell ref="D51:E51"/>
    <mergeCell ref="B42:E42"/>
    <mergeCell ref="B31:C31"/>
    <mergeCell ref="D31:E31"/>
    <mergeCell ref="B12:E12"/>
    <mergeCell ref="B16:C16"/>
    <mergeCell ref="D16:E16"/>
    <mergeCell ref="B20:C20"/>
    <mergeCell ref="D20:E20"/>
    <mergeCell ref="B21:C21"/>
    <mergeCell ref="D21:E21"/>
    <mergeCell ref="B22:E22"/>
    <mergeCell ref="B26:C26"/>
    <mergeCell ref="D26:E26"/>
    <mergeCell ref="B30:C30"/>
    <mergeCell ref="D30:E30"/>
    <mergeCell ref="D36:E36"/>
    <mergeCell ref="B6:C6"/>
    <mergeCell ref="D6:E6"/>
    <mergeCell ref="B10:C10"/>
    <mergeCell ref="D10:E10"/>
    <mergeCell ref="B11:C11"/>
    <mergeCell ref="D11:E11"/>
  </mergeCells>
  <pageMargins left="0.7" right="0.7" top="0.75" bottom="0.75" header="0.3" footer="0.3"/>
  <ignoredErrors>
    <ignoredError sqref="C2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EECB1-0317-40AB-97CC-689671A46828}">
  <dimension ref="A1:I14"/>
  <sheetViews>
    <sheetView workbookViewId="0">
      <selection activeCell="B11" sqref="B11"/>
    </sheetView>
  </sheetViews>
  <sheetFormatPr defaultRowHeight="15" x14ac:dyDescent="0.25"/>
  <cols>
    <col min="1" max="1" width="20.7109375" customWidth="1"/>
    <col min="2" max="3" width="10.7109375" customWidth="1"/>
    <col min="5" max="5" width="20.7109375" customWidth="1"/>
    <col min="6" max="9" width="10.7109375" customWidth="1"/>
  </cols>
  <sheetData>
    <row r="1" spans="1:9" ht="26.25" x14ac:dyDescent="0.4">
      <c r="A1" s="24" t="s">
        <v>31</v>
      </c>
      <c r="B1" s="24"/>
      <c r="C1" s="24"/>
      <c r="D1" s="24"/>
      <c r="E1" s="24"/>
      <c r="F1" s="24"/>
      <c r="G1" s="24"/>
      <c r="H1" s="24"/>
      <c r="I1" s="24"/>
    </row>
    <row r="3" spans="1:9" ht="21" x14ac:dyDescent="0.35">
      <c r="A3" s="25" t="s">
        <v>23</v>
      </c>
      <c r="B3" s="25"/>
      <c r="C3" s="25"/>
      <c r="E3" s="25" t="s">
        <v>22</v>
      </c>
      <c r="F3" s="25"/>
      <c r="G3" s="25"/>
      <c r="H3" s="25"/>
      <c r="I3" s="25"/>
    </row>
    <row r="4" spans="1:9" ht="15.75" thickBot="1" x14ac:dyDescent="0.3"/>
    <row r="5" spans="1:9" x14ac:dyDescent="0.25">
      <c r="A5" s="2" t="s">
        <v>0</v>
      </c>
      <c r="B5" s="15">
        <v>1</v>
      </c>
      <c r="C5" s="15">
        <v>2</v>
      </c>
      <c r="E5" s="2" t="s">
        <v>12</v>
      </c>
      <c r="F5" s="27">
        <v>1</v>
      </c>
      <c r="G5" s="28"/>
      <c r="H5" s="27">
        <v>2</v>
      </c>
      <c r="I5" s="28"/>
    </row>
    <row r="6" spans="1:9" x14ac:dyDescent="0.25">
      <c r="A6" s="3" t="s">
        <v>10</v>
      </c>
      <c r="B6" s="12" t="s">
        <v>8</v>
      </c>
      <c r="C6" s="12" t="s">
        <v>7</v>
      </c>
      <c r="E6" s="3" t="s">
        <v>10</v>
      </c>
      <c r="F6" s="10" t="s">
        <v>7</v>
      </c>
      <c r="G6" s="11" t="s">
        <v>7</v>
      </c>
      <c r="H6" s="10" t="s">
        <v>8</v>
      </c>
      <c r="I6" s="11" t="s">
        <v>8</v>
      </c>
    </row>
    <row r="7" spans="1:9" x14ac:dyDescent="0.25">
      <c r="A7" s="3" t="s">
        <v>9</v>
      </c>
      <c r="B7" s="12">
        <v>47</v>
      </c>
      <c r="C7" s="12">
        <v>54</v>
      </c>
      <c r="E7" s="3" t="s">
        <v>9</v>
      </c>
      <c r="F7" s="10">
        <v>54</v>
      </c>
      <c r="G7" s="11">
        <v>54</v>
      </c>
      <c r="H7" s="10">
        <v>47</v>
      </c>
      <c r="I7" s="11">
        <v>47</v>
      </c>
    </row>
    <row r="8" spans="1:9" x14ac:dyDescent="0.25">
      <c r="A8" s="3" t="s">
        <v>3</v>
      </c>
      <c r="B8" s="9">
        <v>33</v>
      </c>
      <c r="C8" s="9">
        <v>14.7</v>
      </c>
      <c r="E8" s="3" t="s">
        <v>3</v>
      </c>
      <c r="F8" s="7">
        <v>5</v>
      </c>
      <c r="G8" s="8">
        <v>40</v>
      </c>
      <c r="H8" s="7">
        <v>20</v>
      </c>
      <c r="I8" s="8">
        <v>10</v>
      </c>
    </row>
    <row r="9" spans="1:9" hidden="1" x14ac:dyDescent="0.25">
      <c r="A9" s="3" t="s">
        <v>4</v>
      </c>
      <c r="B9" s="19" cm="1">
        <f t="array" ref="B9">INDEX(Data!$D$2:$D$9,MATCH($B$6&amp;$B$7,Data!$A$2:$A$10 &amp; Data!$B$2:$B$9,0))</f>
        <v>127</v>
      </c>
      <c r="C9" s="19" cm="1">
        <f t="array" ref="C9">INDEX(Data!$D$2:$D$9,MATCH($B$6&amp;$B$7,Data!$A$2:$A$10 &amp; Data!$B$2:$B$9,0))</f>
        <v>127</v>
      </c>
      <c r="E9" s="3" t="s">
        <v>4</v>
      </c>
      <c r="F9" s="20" cm="1">
        <f t="array" ref="F9">INDEX(Data!$D$2:$D$9,MATCH($B$6&amp;$B$7,Data!$A$2:$A$10 &amp; Data!$B$2:$B$9,0))</f>
        <v>127</v>
      </c>
      <c r="G9" s="21" cm="1">
        <f t="array" ref="G9">INDEX(Data!$D$2:$D$9,MATCH($B$6&amp;$B$7,Data!$A$2:$A$10 &amp; Data!$B$2:$B$9,0))</f>
        <v>127</v>
      </c>
      <c r="H9" s="20" cm="1">
        <f t="array" ref="H9">INDEX(Data!$D$2:$D$9,MATCH($B$6&amp;$B$7,Data!$A$2:$A$10 &amp; Data!$B$2:$B$9,0))</f>
        <v>127</v>
      </c>
      <c r="I9" s="21" cm="1">
        <f t="array" ref="I9">INDEX(Data!$D$2:$D$9,MATCH($B$6&amp;$B$7,Data!$A$2:$A$10 &amp; Data!$B$2:$B$9,0))</f>
        <v>127</v>
      </c>
    </row>
    <row r="10" spans="1:9" hidden="1" x14ac:dyDescent="0.25">
      <c r="A10" s="3" t="s">
        <v>32</v>
      </c>
      <c r="B10" s="16" cm="1">
        <f t="array" ref="B10">INDEX(Data!$C$2:$C$9,MATCH(B6&amp;B7,Data!$A$2:$A$10 &amp; Data!$B$2:$B$9,0))</f>
        <v>71.099999999999994</v>
      </c>
      <c r="C10" s="16" cm="1">
        <f t="array" ref="C10">INDEX(Data!$C$2:$C$9,MATCH(C6&amp;C7,Data!$A$2:$A$10 &amp; Data!$B$2:$B$9,0))</f>
        <v>69.7</v>
      </c>
      <c r="E10" s="3" t="s">
        <v>32</v>
      </c>
      <c r="F10" s="17" cm="1">
        <f t="array" ref="F10">INDEX(Data!$C$2:$C$9,MATCH(F6&amp;F7,Data!$A$2:$A$10 &amp; Data!$B$2:$B$9,0))</f>
        <v>69.7</v>
      </c>
      <c r="G10" s="18" cm="1">
        <f t="array" ref="G10">INDEX(Data!$C$2:$C$9,MATCH(G6&amp;G7,Data!$A$2:$A$10 &amp; Data!$B$2:$B$9,0))</f>
        <v>69.7</v>
      </c>
      <c r="H10" s="17" cm="1">
        <f t="array" ref="H10">INDEX(Data!$C$2:$C$9,MATCH(H6&amp;H7,Data!$A$2:$A$10 &amp; Data!$B$2:$B$9,0))</f>
        <v>71.099999999999994</v>
      </c>
      <c r="I10" s="18" cm="1">
        <f t="array" ref="I10">INDEX(Data!$C$2:$C$9,MATCH(I6&amp;I7,Data!$A$2:$A$10 &amp; Data!$B$2:$B$9,0))</f>
        <v>71.099999999999994</v>
      </c>
    </row>
    <row r="11" spans="1:9" x14ac:dyDescent="0.25">
      <c r="A11" s="3" t="s">
        <v>2</v>
      </c>
      <c r="B11" s="13">
        <f>ROUND((B8*B9/113)+B10-71,0)</f>
        <v>37</v>
      </c>
      <c r="C11" s="13">
        <f>ROUND((C8*C9/113)+C10-71,0)</f>
        <v>15</v>
      </c>
      <c r="E11" s="3" t="s">
        <v>2</v>
      </c>
      <c r="F11" s="4">
        <f t="shared" ref="F11:I11" si="0">ROUND((F8*F9/113)+F10-71,0)</f>
        <v>4</v>
      </c>
      <c r="G11" s="5">
        <f t="shared" si="0"/>
        <v>44</v>
      </c>
      <c r="H11" s="4">
        <f t="shared" si="0"/>
        <v>23</v>
      </c>
      <c r="I11" s="5">
        <f t="shared" si="0"/>
        <v>11</v>
      </c>
    </row>
    <row r="12" spans="1:9" ht="15.75" thickBot="1" x14ac:dyDescent="0.3">
      <c r="A12" s="3" t="s">
        <v>1</v>
      </c>
      <c r="B12" s="14">
        <f>ROUND(B11*7/8,0)</f>
        <v>32</v>
      </c>
      <c r="C12" s="14">
        <f>ROUND(C11*7/8,0)</f>
        <v>13</v>
      </c>
      <c r="E12" s="3" t="s">
        <v>13</v>
      </c>
      <c r="F12" s="29">
        <f>ROUND((F11+G11)/2,0)</f>
        <v>24</v>
      </c>
      <c r="G12" s="30"/>
      <c r="H12" s="29">
        <f>ROUND((H11+I11)/2,0)</f>
        <v>17</v>
      </c>
      <c r="I12" s="30"/>
    </row>
    <row r="13" spans="1:9" ht="15.75" thickBot="1" x14ac:dyDescent="0.3">
      <c r="A13" s="6" t="s">
        <v>11</v>
      </c>
      <c r="B13" s="22">
        <f>IF(ABS(B12-C12)&lt;18,ABS(B12-C12),18)</f>
        <v>18</v>
      </c>
      <c r="C13" s="23"/>
      <c r="E13" s="3" t="s">
        <v>1</v>
      </c>
      <c r="F13" s="31">
        <f>ROUND(F12*7/8,0)</f>
        <v>21</v>
      </c>
      <c r="G13" s="32"/>
      <c r="H13" s="31">
        <f>ROUND(H12*7/8,0)</f>
        <v>15</v>
      </c>
      <c r="I13" s="32"/>
    </row>
    <row r="14" spans="1:9" ht="15.75" thickBot="1" x14ac:dyDescent="0.3">
      <c r="E14" s="6" t="s">
        <v>11</v>
      </c>
      <c r="F14" s="22">
        <f>IF(ABS(F13-H13)&lt;18,ABS(F13-H13),18)</f>
        <v>6</v>
      </c>
      <c r="G14" s="23"/>
      <c r="H14" s="23"/>
      <c r="I14" s="33"/>
    </row>
  </sheetData>
  <sheetProtection algorithmName="SHA-512" hashValue="FDxhrY7WHDkAOjROlX49draEHU27Pj1RSLdK4IpM92ab2JEtQeqySeB6j2+/vzH2aoAuFosX4XVnJobq14cBDA==" saltValue="YXm811IltSCzGv+pHhX8aw==" spinCount="100000" sheet="1" objects="1" scenarios="1"/>
  <mergeCells count="11">
    <mergeCell ref="F14:I14"/>
    <mergeCell ref="A3:C3"/>
    <mergeCell ref="E3:I3"/>
    <mergeCell ref="A1:I1"/>
    <mergeCell ref="B13:C13"/>
    <mergeCell ref="F5:G5"/>
    <mergeCell ref="H5:I5"/>
    <mergeCell ref="F12:G12"/>
    <mergeCell ref="H12:I12"/>
    <mergeCell ref="F13:G13"/>
    <mergeCell ref="H13:I13"/>
  </mergeCells>
  <dataValidations count="2">
    <dataValidation type="list" allowBlank="1" showInputMessage="1" showErrorMessage="1" sqref="B6:C6 F6:I6" xr:uid="{3D287929-67EB-4037-9770-7A6C1436F7DE}">
      <formula1>række</formula1>
    </dataValidation>
    <dataValidation type="list" allowBlank="1" showInputMessage="1" showErrorMessage="1" sqref="B7:C7 F7:I7" xr:uid="{45F8AFA7-B054-4B06-9F55-0E2F89CF8905}">
      <formula1>tees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8252E-3419-41C1-BFAB-1B0C663D74FE}">
  <dimension ref="A1:H9"/>
  <sheetViews>
    <sheetView workbookViewId="0">
      <selection activeCell="G36" sqref="G36"/>
    </sheetView>
  </sheetViews>
  <sheetFormatPr defaultRowHeight="15" x14ac:dyDescent="0.25"/>
  <cols>
    <col min="1" max="2" width="12.7109375" style="1" customWidth="1"/>
    <col min="3" max="5" width="12.7109375" customWidth="1"/>
  </cols>
  <sheetData>
    <row r="1" spans="1:8" x14ac:dyDescent="0.25">
      <c r="A1" t="s">
        <v>10</v>
      </c>
      <c r="B1" t="s">
        <v>9</v>
      </c>
      <c r="C1" t="s">
        <v>5</v>
      </c>
      <c r="D1" t="s">
        <v>4</v>
      </c>
      <c r="E1" t="s">
        <v>6</v>
      </c>
      <c r="G1" t="s">
        <v>10</v>
      </c>
      <c r="H1" t="s">
        <v>9</v>
      </c>
    </row>
    <row r="2" spans="1:8" x14ac:dyDescent="0.25">
      <c r="A2" t="s">
        <v>7</v>
      </c>
      <c r="B2">
        <v>54</v>
      </c>
      <c r="C2" s="1">
        <v>69.7</v>
      </c>
      <c r="D2">
        <v>127</v>
      </c>
      <c r="E2">
        <v>71</v>
      </c>
      <c r="G2" t="s">
        <v>7</v>
      </c>
      <c r="H2">
        <v>54</v>
      </c>
    </row>
    <row r="3" spans="1:8" x14ac:dyDescent="0.25">
      <c r="A3" t="s">
        <v>7</v>
      </c>
      <c r="B3">
        <v>50</v>
      </c>
      <c r="C3" s="1">
        <v>67.400000000000006</v>
      </c>
      <c r="D3">
        <v>124</v>
      </c>
      <c r="E3">
        <v>71</v>
      </c>
      <c r="G3" t="s">
        <v>8</v>
      </c>
      <c r="H3">
        <v>50</v>
      </c>
    </row>
    <row r="4" spans="1:8" x14ac:dyDescent="0.25">
      <c r="A4" t="s">
        <v>7</v>
      </c>
      <c r="B4">
        <v>47</v>
      </c>
      <c r="C4" s="1">
        <v>66</v>
      </c>
      <c r="D4">
        <v>120</v>
      </c>
      <c r="E4">
        <v>71</v>
      </c>
      <c r="H4">
        <v>47</v>
      </c>
    </row>
    <row r="5" spans="1:8" x14ac:dyDescent="0.25">
      <c r="A5" t="s">
        <v>7</v>
      </c>
      <c r="B5">
        <v>36</v>
      </c>
      <c r="C5" s="1">
        <v>61.7</v>
      </c>
      <c r="D5">
        <v>113</v>
      </c>
      <c r="E5">
        <v>71</v>
      </c>
      <c r="H5">
        <v>36</v>
      </c>
    </row>
    <row r="6" spans="1:8" x14ac:dyDescent="0.25">
      <c r="A6" t="s">
        <v>8</v>
      </c>
      <c r="B6">
        <v>54</v>
      </c>
      <c r="C6" s="1">
        <v>75.599999999999994</v>
      </c>
      <c r="D6">
        <v>134</v>
      </c>
      <c r="E6">
        <v>71</v>
      </c>
    </row>
    <row r="7" spans="1:8" x14ac:dyDescent="0.25">
      <c r="A7" t="s">
        <v>8</v>
      </c>
      <c r="B7">
        <v>50</v>
      </c>
      <c r="C7" s="1">
        <v>73.099999999999994</v>
      </c>
      <c r="D7">
        <v>129</v>
      </c>
      <c r="E7">
        <v>71</v>
      </c>
    </row>
    <row r="8" spans="1:8" x14ac:dyDescent="0.25">
      <c r="A8" t="s">
        <v>8</v>
      </c>
      <c r="B8">
        <v>47</v>
      </c>
      <c r="C8" s="1">
        <v>71.099999999999994</v>
      </c>
      <c r="D8">
        <v>127</v>
      </c>
      <c r="E8">
        <v>71</v>
      </c>
    </row>
    <row r="9" spans="1:8" x14ac:dyDescent="0.25">
      <c r="A9" t="s">
        <v>8</v>
      </c>
      <c r="B9">
        <v>36</v>
      </c>
      <c r="C9" s="1">
        <v>64.400000000000006</v>
      </c>
      <c r="D9">
        <v>112</v>
      </c>
      <c r="E9">
        <v>71</v>
      </c>
    </row>
  </sheetData>
  <sheetProtection algorithmName="SHA-512" hashValue="I88Ru/oMz4By4n8nygInma14PaSQrOrBzChWv+wIlvyf5ys/gEmb8Lk+7xJsv3OrvlVBUlgfoOFFuSwaMgrQOA==" saltValue="IfZR1e/TkVvTsN54nQDBlQ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Regler</vt:lpstr>
      <vt:lpstr>Løbende Hulspil</vt:lpstr>
      <vt:lpstr>Parmatch</vt:lpstr>
      <vt:lpstr>Handicap</vt:lpstr>
      <vt:lpstr>Data</vt:lpstr>
      <vt:lpstr>række</vt:lpstr>
      <vt:lpstr>tees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 Svensgaard</dc:creator>
  <cp:lastModifiedBy>Carsten Svensgaard</cp:lastModifiedBy>
  <dcterms:created xsi:type="dcterms:W3CDTF">2025-04-06T11:37:40Z</dcterms:created>
  <dcterms:modified xsi:type="dcterms:W3CDTF">2025-04-21T15:40:47Z</dcterms:modified>
</cp:coreProperties>
</file>